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4220_ CNRS IBMC HALL\06_PHASE PRO\VERSION FINALE\DOSSIER TRANSMIS AU MOA le 03 12  25\"/>
    </mc:Choice>
  </mc:AlternateContent>
  <xr:revisionPtr revIDLastSave="0" documentId="13_ncr:1_{3B29A16C-1565-44D1-B0CA-F5DE476B718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DG" sheetId="18" r:id="rId1"/>
    <sheet name="DPGF " sheetId="17" r:id="rId2"/>
    <sheet name="RECAPITULATION" sheetId="16" r:id="rId3"/>
  </sheets>
  <externalReferences>
    <externalReference r:id="rId4"/>
  </externalReferences>
  <definedNames>
    <definedName name="_Toc182164543" localSheetId="1">'DPGF '!#REF!</definedName>
    <definedName name="_xlnm.Print_Area" localSheetId="1">'DPGF '!$A$1:$F$87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16" l="1"/>
  <c r="E36" i="16"/>
  <c r="E35" i="16"/>
  <c r="E33" i="16"/>
  <c r="E31" i="16"/>
  <c r="E29" i="16"/>
  <c r="E25" i="16"/>
  <c r="E23" i="16"/>
  <c r="E19" i="16"/>
  <c r="E17" i="16"/>
  <c r="E15" i="16"/>
  <c r="E13" i="16"/>
  <c r="E11" i="16"/>
  <c r="E9" i="16"/>
  <c r="F23" i="17"/>
  <c r="F36" i="17"/>
  <c r="F48" i="17"/>
  <c r="F53" i="17"/>
  <c r="F64" i="17"/>
  <c r="F76" i="17"/>
  <c r="F84" i="17"/>
  <c r="F87" i="17"/>
  <c r="F86" i="17"/>
  <c r="F83" i="17"/>
  <c r="F75" i="17"/>
  <c r="F71" i="17"/>
  <c r="F69" i="17"/>
  <c r="F61" i="17"/>
  <c r="F59" i="17"/>
  <c r="F57" i="17"/>
  <c r="F52" i="17"/>
  <c r="F46" i="17"/>
  <c r="F44" i="17"/>
  <c r="F42" i="17"/>
  <c r="F40" i="17"/>
  <c r="F38" i="17"/>
  <c r="F35" i="17"/>
  <c r="F33" i="17"/>
  <c r="F31" i="17"/>
  <c r="F29" i="17"/>
  <c r="F27" i="17"/>
  <c r="F25" i="17"/>
  <c r="F22" i="17"/>
  <c r="F20" i="17"/>
  <c r="F18" i="17"/>
  <c r="F16" i="17"/>
  <c r="F14" i="17"/>
  <c r="F12" i="17"/>
  <c r="F10" i="17"/>
  <c r="F8" i="17"/>
  <c r="F6" i="17"/>
  <c r="F5" i="17"/>
  <c r="C36" i="16"/>
  <c r="D42" i="17" l="1"/>
  <c r="C19" i="16"/>
  <c r="C21" i="16"/>
  <c r="C17" i="16"/>
  <c r="C15" i="16"/>
  <c r="C13" i="16"/>
  <c r="C11" i="16"/>
  <c r="D71" i="17"/>
  <c r="D75" i="17"/>
  <c r="D27" i="17"/>
  <c r="D69" i="17" s="1"/>
  <c r="D59" i="17"/>
  <c r="D57" i="17" s="1"/>
  <c r="D18" i="17" l="1"/>
  <c r="D10" i="17"/>
  <c r="D8" i="17"/>
  <c r="D12" i="17"/>
  <c r="C25" i="16" l="1"/>
  <c r="B25" i="16"/>
  <c r="C9" i="16"/>
  <c r="B9" i="16"/>
</calcChain>
</file>

<file path=xl/sharedStrings.xml><?xml version="1.0" encoding="utf-8"?>
<sst xmlns="http://schemas.openxmlformats.org/spreadsheetml/2006/main" count="168" uniqueCount="122">
  <si>
    <t>Désignation des ouvrages</t>
  </si>
  <si>
    <t>Unités</t>
  </si>
  <si>
    <t>Quantités</t>
  </si>
  <si>
    <t>prix unit.</t>
  </si>
  <si>
    <t>prix total  HT</t>
  </si>
  <si>
    <t xml:space="preserve">ens </t>
  </si>
  <si>
    <t>PM</t>
  </si>
  <si>
    <t>ens</t>
  </si>
  <si>
    <t>ml</t>
  </si>
  <si>
    <t>CADRE DE DECOMPOSITION DU  PRIX  GLOBALE ET FORFAITAIRE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</si>
  <si>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</si>
  <si>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</si>
  <si>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</si>
  <si>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</si>
  <si>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</si>
  <si>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</si>
  <si>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</si>
  <si>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</si>
  <si>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</si>
  <si>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</si>
  <si>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</si>
  <si>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</si>
  <si>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</si>
  <si>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</si>
  <si>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m2</t>
  </si>
  <si>
    <t>FORFAITISATION  DE  L'OFFRE</t>
  </si>
  <si>
    <t>forf ait</t>
  </si>
  <si>
    <t xml:space="preserve">ml </t>
  </si>
  <si>
    <t>MACRO LOT 02_DEMOLITION_PARTITIONS_FINITIONS</t>
  </si>
  <si>
    <t>DEMOLITION D'ELEMENTS NON STRUCTUREL</t>
  </si>
  <si>
    <t>Dépose et évacuation des portes intérieures et imposte</t>
  </si>
  <si>
    <t>Dépose et évacuation des façades de placard dans le hall</t>
  </si>
  <si>
    <t>Dépose et évacuation de la cloison mobile et ouvrages adjacents</t>
  </si>
  <si>
    <t>D  1.1</t>
  </si>
  <si>
    <t xml:space="preserve">Installation de chantier </t>
  </si>
  <si>
    <t>Dépose et évacuation des faux plafonds métalliques</t>
  </si>
  <si>
    <t>D  1.2</t>
  </si>
  <si>
    <t>D  1.3</t>
  </si>
  <si>
    <t xml:space="preserve">Dépose et évacuation des faux plafonds en dalles modulaires </t>
  </si>
  <si>
    <t>Dépose et évacuation des revêtements de sols minces </t>
  </si>
  <si>
    <t>D  1.4</t>
  </si>
  <si>
    <t>D  1.5</t>
  </si>
  <si>
    <t>D  1.6</t>
  </si>
  <si>
    <t>D  1.7</t>
  </si>
  <si>
    <t>Dépose et évacuation de cloisons légères  de toute nature</t>
  </si>
  <si>
    <t xml:space="preserve">Dépose et évacuation de la cloison vitrée au droit du sas </t>
  </si>
  <si>
    <t>D  1.8</t>
  </si>
  <si>
    <t>D  1.9</t>
  </si>
  <si>
    <t>D 1</t>
  </si>
  <si>
    <t>D 2</t>
  </si>
  <si>
    <t xml:space="preserve">PLATRERIE _ CLOISONS SECHES_FAUX PLAFOND </t>
  </si>
  <si>
    <t xml:space="preserve">Total pos D1 </t>
  </si>
  <si>
    <t xml:space="preserve">Total pos D2 </t>
  </si>
  <si>
    <t>Cloison sèche _160 mm</t>
  </si>
  <si>
    <t>D  2.1</t>
  </si>
  <si>
    <t>Fourniture et pose de retombée en cloison au droit des nouvelles portes</t>
  </si>
  <si>
    <t>D  2.2</t>
  </si>
  <si>
    <t xml:space="preserve">Faux plafond  métallique laqué noire sur  ossature  en métal déployé  à ossature caché </t>
  </si>
  <si>
    <t>D  2.3</t>
  </si>
  <si>
    <t>Faux-plafonds modulaires avec ossatures apparentes en dalles minérales</t>
  </si>
  <si>
    <t>D  2.4</t>
  </si>
  <si>
    <t>Finitions diverses et raccords sur existants</t>
  </si>
  <si>
    <t>D  2.5</t>
  </si>
  <si>
    <t>forf</t>
  </si>
  <si>
    <t xml:space="preserve">MENUISERIE INTERIEURE BOIS </t>
  </si>
  <si>
    <t>D 3</t>
  </si>
  <si>
    <t>Bloc porte intérieure  bois PF ½ H</t>
  </si>
  <si>
    <t>D 3.1</t>
  </si>
  <si>
    <t>Total pos D3</t>
  </si>
  <si>
    <t xml:space="preserve">Façades de placard </t>
  </si>
  <si>
    <t>D 3.2</t>
  </si>
  <si>
    <t xml:space="preserve">Plinthes  en bois hauteur 120 mm à chant droit </t>
  </si>
  <si>
    <t>D 3.3</t>
  </si>
  <si>
    <t xml:space="preserve">Reprises et adaptations localisées  des habillages acoustiques </t>
  </si>
  <si>
    <t>D 3.4</t>
  </si>
  <si>
    <t>D 3.5</t>
  </si>
  <si>
    <t>Total pos D4</t>
  </si>
  <si>
    <t xml:space="preserve">REVETEMENT DE SOL DUR - RENOVATION DU TRAVERTIN </t>
  </si>
  <si>
    <t>D 4</t>
  </si>
  <si>
    <t xml:space="preserve">REVETEMENT DE SOL MINCE  </t>
  </si>
  <si>
    <t>D 5</t>
  </si>
  <si>
    <t xml:space="preserve">Travaux préparatoires </t>
  </si>
  <si>
    <t>D 5.1</t>
  </si>
  <si>
    <t xml:space="preserve">Revêtement en PVC Homogène  de 2 mm </t>
  </si>
  <si>
    <t>D 5.2</t>
  </si>
  <si>
    <t>D 5.3</t>
  </si>
  <si>
    <t>Total pos D5</t>
  </si>
  <si>
    <t xml:space="preserve">PEINTURE </t>
  </si>
  <si>
    <t>D 6</t>
  </si>
  <si>
    <t xml:space="preserve">Peinture sur  murs             </t>
  </si>
  <si>
    <t>D 6.1</t>
  </si>
  <si>
    <t xml:space="preserve">Peinture satinée garnissante  à base de résines alkydes en émulsion </t>
  </si>
  <si>
    <t>D 6.1.1</t>
  </si>
  <si>
    <t xml:space="preserve">sur plaque de plâtre à épiderme cartonnée </t>
  </si>
  <si>
    <t>Mise en peinture des  ouvrages bois</t>
  </si>
  <si>
    <t>D 6.2</t>
  </si>
  <si>
    <t xml:space="preserve">Laque satinée gélifiée aux résines alkydes en solution </t>
  </si>
  <si>
    <t>D 6.2.1</t>
  </si>
  <si>
    <t xml:space="preserve">MOBILIER  FIXE </t>
  </si>
  <si>
    <t>D 7.1</t>
  </si>
  <si>
    <t>D7</t>
  </si>
  <si>
    <t>MACRO LOT 02 DEMOLITION_PARTITIONS_FINITIONS</t>
  </si>
  <si>
    <t>Total pos D7</t>
  </si>
  <si>
    <t>Total pos D8</t>
  </si>
  <si>
    <t>Total pos D6</t>
  </si>
  <si>
    <t xml:space="preserve">NETTOYAGE DE FINITION </t>
  </si>
  <si>
    <t>Total pos D9</t>
  </si>
  <si>
    <t>PV pour installation de chantier spécifique SS4</t>
  </si>
  <si>
    <t xml:space="preserve">Forf </t>
  </si>
  <si>
    <t xml:space="preserve">Retiombée  en plaque de plâtre  HT 92 cm </t>
  </si>
  <si>
    <t xml:space="preserve"> </t>
  </si>
  <si>
    <t>D  2.6</t>
  </si>
  <si>
    <t>Habillage des facades de placard</t>
  </si>
  <si>
    <t>Profils de raccord en inox au droit des changements de revêtement</t>
  </si>
  <si>
    <t>D 5.4</t>
  </si>
  <si>
    <t xml:space="preserve">Peinture sur sur ancien fond peint </t>
  </si>
  <si>
    <t>D 6.3</t>
  </si>
  <si>
    <t xml:space="preserve">€uros TTC </t>
  </si>
  <si>
    <t xml:space="preserve">Revêtement  textile - Tranche Optionnelle TO 1 </t>
  </si>
  <si>
    <t xml:space="preserve">Fourniture et  pose  d’un rang de  9 sièges fixes  - Tranche Optionnelle TO  2  </t>
  </si>
  <si>
    <t>TO 1</t>
  </si>
  <si>
    <t>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</si>
</sst>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sz val="10"/>
      <name val="Geneva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Arial Narrow"/>
      <family val="2"/>
    </font>
    <font>
      <b/>
      <sz val="16"/>
      <color theme="0"/>
      <name val="Arial Narrow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7" fillId="0" borderId="0">
      <alignment horizontal="left" vertical="center"/>
    </xf>
    <xf numFmtId="0" fontId="6" fillId="0" borderId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>
      <alignment horizontal="left" vertical="center"/>
      <protection locked="0" hidden="1"/>
    </xf>
    <xf numFmtId="0" fontId="9" fillId="0" borderId="0" applyFill="0" applyBorder="0" applyProtection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Protection="0">
      <alignment horizontal="left"/>
    </xf>
    <xf numFmtId="166" fontId="2" fillId="0" borderId="4">
      <alignment horizontal="right" vertical="center"/>
    </xf>
    <xf numFmtId="0" fontId="5" fillId="0" borderId="0" applyBorder="0">
      <alignment horizontal="left" vertical="center" indent="6"/>
    </xf>
    <xf numFmtId="0" fontId="5" fillId="0" borderId="0" applyBorder="0">
      <alignment horizontal="left" vertical="center" indent="6"/>
    </xf>
    <xf numFmtId="0" fontId="13" fillId="0" borderId="0"/>
    <xf numFmtId="4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</cellStyleXfs>
  <cellXfs count="117">
    <xf numFmtId="0" fontId="0" fillId="0" borderId="0" xfId="0"/>
    <xf numFmtId="0" fontId="14" fillId="0" borderId="0" xfId="0" applyFont="1" applyAlignment="1">
      <alignment horizontal="justify" vertical="justify" wrapText="1"/>
    </xf>
    <xf numFmtId="0" fontId="15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4" fontId="17" fillId="0" borderId="0" xfId="21" applyFont="1" applyAlignment="1">
      <alignment vertical="center"/>
    </xf>
    <xf numFmtId="4" fontId="17" fillId="0" borderId="0" xfId="17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22" applyFont="1" applyAlignment="1" applyProtection="1">
      <alignment vertical="center"/>
      <protection locked="0"/>
    </xf>
    <xf numFmtId="0" fontId="17" fillId="0" borderId="0" xfId="22" applyFont="1" applyAlignment="1" applyProtection="1">
      <alignment horizontal="centerContinuous" vertical="center"/>
      <protection locked="0"/>
    </xf>
    <xf numFmtId="171" fontId="17" fillId="0" borderId="0" xfId="22" applyNumberFormat="1" applyFont="1" applyAlignment="1" applyProtection="1">
      <alignment horizontal="centerContinuous" vertical="center"/>
      <protection locked="0"/>
    </xf>
    <xf numFmtId="0" fontId="21" fillId="0" borderId="0" xfId="22" applyFont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44" fontId="23" fillId="0" borderId="0" xfId="21" applyFont="1" applyAlignment="1">
      <alignment vertical="center"/>
    </xf>
    <xf numFmtId="172" fontId="23" fillId="0" borderId="0" xfId="22" applyNumberFormat="1" applyFont="1" applyAlignment="1">
      <alignment vertical="center"/>
    </xf>
    <xf numFmtId="0" fontId="23" fillId="0" borderId="0" xfId="22" applyFont="1" applyAlignment="1">
      <alignment vertical="center"/>
    </xf>
    <xf numFmtId="0" fontId="21" fillId="0" borderId="0" xfId="22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172" fontId="23" fillId="0" borderId="0" xfId="17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22" applyFont="1" applyAlignment="1">
      <alignment horizontal="left" vertical="center"/>
    </xf>
    <xf numFmtId="0" fontId="22" fillId="0" borderId="0" xfId="22" applyFont="1" applyAlignment="1">
      <alignment horizontal="center" vertical="center"/>
    </xf>
    <xf numFmtId="0" fontId="23" fillId="0" borderId="0" xfId="22" applyFont="1" applyAlignment="1">
      <alignment horizontal="left" vertical="center"/>
    </xf>
    <xf numFmtId="0" fontId="17" fillId="0" borderId="0" xfId="22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22" applyFont="1" applyAlignment="1">
      <alignment horizontal="right" vertical="center"/>
    </xf>
    <xf numFmtId="4" fontId="23" fillId="0" borderId="0" xfId="22" applyNumberFormat="1" applyFont="1" applyAlignment="1">
      <alignment horizontal="center" vertical="center"/>
    </xf>
    <xf numFmtId="2" fontId="23" fillId="0" borderId="0" xfId="22" applyNumberFormat="1" applyFont="1" applyAlignment="1">
      <alignment vertical="center"/>
    </xf>
    <xf numFmtId="0" fontId="22" fillId="0" borderId="0" xfId="22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4" fontId="24" fillId="0" borderId="0" xfId="21" applyFont="1" applyBorder="1" applyAlignment="1">
      <alignment vertical="center"/>
    </xf>
    <xf numFmtId="4" fontId="24" fillId="0" borderId="0" xfId="17" applyNumberFormat="1" applyFont="1" applyBorder="1" applyAlignment="1">
      <alignment horizontal="center" vertical="center"/>
    </xf>
    <xf numFmtId="0" fontId="24" fillId="0" borderId="0" xfId="22" applyFont="1" applyAlignment="1" applyProtection="1">
      <alignment vertical="center"/>
      <protection locked="0"/>
    </xf>
    <xf numFmtId="0" fontId="4" fillId="0" borderId="0" xfId="22" applyFont="1" applyAlignment="1" applyProtection="1">
      <alignment horizontal="center" vertical="center"/>
      <protection locked="0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44" fontId="17" fillId="0" borderId="0" xfId="21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28" fillId="2" borderId="0" xfId="22" applyFont="1" applyFill="1" applyAlignment="1">
      <alignment horizontal="right" vertical="center"/>
    </xf>
    <xf numFmtId="0" fontId="28" fillId="2" borderId="0" xfId="22" applyFont="1" applyFill="1" applyAlignment="1" applyProtection="1">
      <alignment vertical="center"/>
      <protection locked="0"/>
    </xf>
    <xf numFmtId="0" fontId="28" fillId="2" borderId="0" xfId="22" applyFont="1" applyFill="1" applyAlignment="1">
      <alignment vertical="center"/>
    </xf>
    <xf numFmtId="0" fontId="18" fillId="0" borderId="9" xfId="0" applyFont="1" applyBorder="1" applyAlignment="1">
      <alignment vertical="center"/>
    </xf>
    <xf numFmtId="0" fontId="29" fillId="2" borderId="0" xfId="0" applyFont="1" applyFill="1" applyAlignment="1">
      <alignment horizontal="left" vertical="center"/>
    </xf>
    <xf numFmtId="0" fontId="29" fillId="2" borderId="0" xfId="22" applyFont="1" applyFill="1" applyAlignment="1">
      <alignment horizontal="right" vertical="center"/>
    </xf>
    <xf numFmtId="0" fontId="29" fillId="2" borderId="0" xfId="22" applyFont="1" applyFill="1" applyAlignment="1">
      <alignment vertical="center"/>
    </xf>
    <xf numFmtId="0" fontId="19" fillId="0" borderId="0" xfId="0" applyFont="1" applyAlignment="1">
      <alignment horizontal="center" vertical="justify"/>
    </xf>
    <xf numFmtId="0" fontId="27" fillId="2" borderId="0" xfId="22" applyFont="1" applyFill="1" applyAlignment="1" applyProtection="1">
      <alignment vertical="center"/>
      <protection locked="0"/>
    </xf>
    <xf numFmtId="165" fontId="31" fillId="0" borderId="0" xfId="0" applyNumberFormat="1" applyFont="1" applyAlignment="1">
      <alignment vertical="center"/>
    </xf>
    <xf numFmtId="170" fontId="24" fillId="0" borderId="0" xfId="0" applyNumberFormat="1" applyFont="1" applyAlignment="1">
      <alignment vertical="center"/>
    </xf>
    <xf numFmtId="1" fontId="33" fillId="0" borderId="10" xfId="0" applyNumberFormat="1" applyFont="1" applyBorder="1" applyAlignment="1">
      <alignment horizontal="center" vertical="center" wrapText="1"/>
    </xf>
    <xf numFmtId="44" fontId="33" fillId="0" borderId="10" xfId="0" applyNumberFormat="1" applyFont="1" applyBorder="1" applyAlignment="1">
      <alignment horizontal="center" vertical="center" wrapText="1"/>
    </xf>
    <xf numFmtId="165" fontId="32" fillId="0" borderId="10" xfId="1" applyNumberFormat="1" applyFont="1" applyBorder="1" applyAlignment="1">
      <alignment horizontal="center" vertical="center" wrapText="1"/>
    </xf>
    <xf numFmtId="169" fontId="32" fillId="0" borderId="6" xfId="1" applyNumberFormat="1" applyFont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1" xfId="0" applyFont="1" applyBorder="1" applyAlignment="1">
      <alignment horizontal="center" vertical="center"/>
    </xf>
    <xf numFmtId="1" fontId="31" fillId="0" borderId="2" xfId="0" applyNumberFormat="1" applyFont="1" applyBorder="1" applyAlignment="1">
      <alignment horizontal="center" vertical="center"/>
    </xf>
    <xf numFmtId="165" fontId="31" fillId="0" borderId="1" xfId="1" applyNumberFormat="1" applyFont="1" applyFill="1" applyBorder="1" applyAlignment="1">
      <alignment horizontal="right" vertical="center"/>
    </xf>
    <xf numFmtId="169" fontId="31" fillId="0" borderId="1" xfId="0" applyNumberFormat="1" applyFont="1" applyBorder="1" applyAlignment="1">
      <alignment horizontal="right" vertical="center"/>
    </xf>
    <xf numFmtId="169" fontId="31" fillId="0" borderId="1" xfId="0" applyNumberFormat="1" applyFont="1" applyBorder="1" applyAlignment="1">
      <alignment horizontal="center" vertical="center"/>
    </xf>
    <xf numFmtId="0" fontId="33" fillId="0" borderId="2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165" fontId="31" fillId="0" borderId="2" xfId="1" applyNumberFormat="1" applyFont="1" applyFill="1" applyBorder="1" applyAlignment="1">
      <alignment horizontal="right" vertical="center"/>
    </xf>
    <xf numFmtId="169" fontId="31" fillId="0" borderId="2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justify" wrapText="1"/>
    </xf>
    <xf numFmtId="44" fontId="31" fillId="0" borderId="2" xfId="0" applyNumberFormat="1" applyFont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right" vertical="top"/>
    </xf>
    <xf numFmtId="2" fontId="31" fillId="0" borderId="1" xfId="0" applyNumberFormat="1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14" fillId="0" borderId="2" xfId="0" applyFont="1" applyBorder="1" applyAlignment="1">
      <alignment horizontal="right" vertical="justify" wrapText="1"/>
    </xf>
    <xf numFmtId="0" fontId="31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165" fontId="31" fillId="0" borderId="2" xfId="1" applyNumberFormat="1" applyFont="1" applyBorder="1" applyAlignment="1">
      <alignment horizontal="right" vertical="center"/>
    </xf>
    <xf numFmtId="169" fontId="31" fillId="0" borderId="1" xfId="1" applyNumberFormat="1" applyFont="1" applyBorder="1" applyAlignment="1">
      <alignment horizontal="right" vertical="center"/>
    </xf>
    <xf numFmtId="0" fontId="31" fillId="0" borderId="2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44" fontId="31" fillId="0" borderId="1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44" fontId="31" fillId="0" borderId="0" xfId="0" applyNumberFormat="1" applyFont="1" applyAlignment="1">
      <alignment horizontal="center" vertical="center"/>
    </xf>
    <xf numFmtId="169" fontId="31" fillId="0" borderId="0" xfId="1" applyNumberFormat="1" applyFont="1" applyAlignment="1">
      <alignment horizontal="right" vertical="center"/>
    </xf>
    <xf numFmtId="0" fontId="34" fillId="0" borderId="0" xfId="0" applyFont="1" applyAlignment="1">
      <alignment horizontal="left" vertical="center" wrapText="1"/>
    </xf>
    <xf numFmtId="2" fontId="31" fillId="0" borderId="2" xfId="0" applyNumberFormat="1" applyFont="1" applyBorder="1" applyAlignment="1">
      <alignment horizontal="center"/>
    </xf>
    <xf numFmtId="0" fontId="14" fillId="0" borderId="1" xfId="0" applyFont="1" applyBorder="1" applyAlignment="1">
      <alignment horizontal="justify" vertical="justify" wrapText="1"/>
    </xf>
    <xf numFmtId="0" fontId="33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/>
    </xf>
    <xf numFmtId="0" fontId="34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1" fontId="31" fillId="0" borderId="1" xfId="0" applyNumberFormat="1" applyFont="1" applyBorder="1" applyAlignment="1">
      <alignment horizontal="center"/>
    </xf>
    <xf numFmtId="169" fontId="18" fillId="0" borderId="9" xfId="0" applyNumberFormat="1" applyFont="1" applyBorder="1" applyAlignment="1">
      <alignment vertical="center"/>
    </xf>
    <xf numFmtId="172" fontId="23" fillId="0" borderId="0" xfId="22" applyNumberFormat="1" applyFont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26" fillId="2" borderId="0" xfId="22" applyFont="1" applyFill="1" applyAlignment="1" applyProtection="1">
      <alignment horizontal="center" vertical="center"/>
      <protection locked="0"/>
    </xf>
    <xf numFmtId="0" fontId="25" fillId="2" borderId="0" xfId="0" applyFont="1" applyFill="1" applyAlignment="1">
      <alignment horizontal="center" vertical="center" wrapText="1"/>
    </xf>
    <xf numFmtId="0" fontId="26" fillId="2" borderId="0" xfId="22" applyFont="1" applyFill="1" applyAlignment="1">
      <alignment horizontal="center" vertical="center"/>
    </xf>
  </cellXfs>
  <cellStyles count="2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1%20-%20AFFAIRES\16157_CUS%20HABITAT%20CITE%20DOLLFUS\06_PRO%20DCE\03_DPGF\DPGF%20REV%2002\DPGF%20Rev%2002\VEROU%2098%20LGTS%20DOLLFUS%20-%20DPGF%20LOT%2002%20DESAMIANTAGE-R&#233;v2.xlsx" TargetMode="External"/><Relationship Id="rId1" Type="http://schemas.openxmlformats.org/officeDocument/2006/relationships/externalLinkPath" Target="/01%20-%20AFFAIRES/16157_CUS%20HABITAT%20CITE%20DOLLFUS/06_PRO%20DCE/03_DPGF/DPGF%20REV%2002/DPGF%20Rev%2002/VEROU%2098%20LGTS%20DOLLFUS%20-%20DPGF%20LOT%2002%20DESAMIANTAGE-R&#233;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re Q"/>
      <sheetName val="RECAP"/>
    </sheetNames>
    <sheetDataSet>
      <sheetData sheetId="0">
        <row r="8">
          <cell r="A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0FF21-1DAB-4780-A882-B4760E866F17}">
  <dimension ref="A1"/>
  <sheetViews>
    <sheetView workbookViewId="0">
      <selection activeCell="H32" sqref="H32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sheetPr>
    <tabColor rgb="FFC00000"/>
  </sheetPr>
  <dimension ref="A1:I116"/>
  <sheetViews>
    <sheetView view="pageLayout" topLeftCell="A85" zoomScaleNormal="100" zoomScaleSheetLayoutView="100" workbookViewId="0">
      <selection activeCell="B79" sqref="B79"/>
    </sheetView>
  </sheetViews>
  <sheetFormatPr baseColWidth="10" defaultColWidth="11.42578125" defaultRowHeight="12.75"/>
  <cols>
    <col min="1" max="1" width="6.28515625" style="92" customWidth="1"/>
    <col min="2" max="2" width="47.5703125" style="94" customWidth="1"/>
    <col min="3" max="3" width="6.140625" style="85" customWidth="1"/>
    <col min="4" max="4" width="8.7109375" style="95" bestFit="1" customWidth="1"/>
    <col min="5" max="5" width="9" style="87" customWidth="1"/>
    <col min="6" max="6" width="13.42578125" style="96" customWidth="1"/>
    <col min="7" max="7" width="7.85546875" style="66" customWidth="1"/>
    <col min="8" max="8" width="7.7109375" style="66" bestFit="1" customWidth="1"/>
    <col min="9" max="16384" width="11.42578125" style="66"/>
  </cols>
  <sheetData>
    <row r="1" spans="1:9" s="41" customFormat="1" ht="20.25">
      <c r="A1" s="110" t="s">
        <v>28</v>
      </c>
      <c r="B1" s="111"/>
      <c r="C1" s="111"/>
      <c r="D1" s="111"/>
      <c r="E1" s="111"/>
      <c r="F1" s="111"/>
      <c r="G1" s="60"/>
      <c r="H1" s="60"/>
      <c r="I1" s="61"/>
    </row>
    <row r="2" spans="1:9" ht="13.5">
      <c r="A2" s="112" t="s">
        <v>0</v>
      </c>
      <c r="B2" s="113"/>
      <c r="C2" s="62" t="s">
        <v>1</v>
      </c>
      <c r="D2" s="63" t="s">
        <v>2</v>
      </c>
      <c r="E2" s="64" t="s">
        <v>3</v>
      </c>
      <c r="F2" s="65" t="s">
        <v>4</v>
      </c>
    </row>
    <row r="3" spans="1:9">
      <c r="A3" s="108" t="s">
        <v>9</v>
      </c>
      <c r="B3" s="109"/>
      <c r="C3" s="67"/>
      <c r="D3" s="68"/>
      <c r="E3" s="69"/>
      <c r="F3" s="70"/>
    </row>
    <row r="4" spans="1:9" s="41" customFormat="1" ht="15.75">
      <c r="A4" s="99" t="s">
        <v>48</v>
      </c>
      <c r="B4" s="1" t="s">
        <v>29</v>
      </c>
      <c r="C4" s="67"/>
      <c r="D4" s="68"/>
      <c r="E4" s="69"/>
      <c r="F4" s="71"/>
      <c r="G4" s="60"/>
      <c r="H4" s="60"/>
      <c r="I4" s="61"/>
    </row>
    <row r="5" spans="1:9" s="41" customFormat="1" ht="15.75">
      <c r="A5" s="100" t="s">
        <v>33</v>
      </c>
      <c r="B5" s="72" t="s">
        <v>34</v>
      </c>
      <c r="C5" s="67" t="s">
        <v>5</v>
      </c>
      <c r="D5" s="68">
        <v>1</v>
      </c>
      <c r="E5" s="69"/>
      <c r="F5" s="71">
        <f>E5*D5</f>
        <v>0</v>
      </c>
      <c r="G5" s="60"/>
      <c r="H5" s="60"/>
      <c r="I5" s="61"/>
    </row>
    <row r="6" spans="1:9" s="41" customFormat="1" ht="15.75">
      <c r="A6" s="100"/>
      <c r="B6" s="72" t="s">
        <v>107</v>
      </c>
      <c r="C6" s="67" t="s">
        <v>108</v>
      </c>
      <c r="D6" s="68">
        <v>1</v>
      </c>
      <c r="E6" s="74"/>
      <c r="F6" s="71">
        <f>E6*D6</f>
        <v>0</v>
      </c>
      <c r="G6" s="60"/>
      <c r="H6" s="60"/>
      <c r="I6" s="61"/>
    </row>
    <row r="7" spans="1:9" s="41" customFormat="1" ht="15.75">
      <c r="A7" s="100"/>
      <c r="B7" s="72"/>
      <c r="C7" s="67"/>
      <c r="D7" s="68"/>
      <c r="E7" s="74"/>
      <c r="F7" s="75"/>
      <c r="G7" s="60"/>
      <c r="H7" s="60"/>
      <c r="I7" s="61"/>
    </row>
    <row r="8" spans="1:9" s="41" customFormat="1" ht="15.75">
      <c r="A8" s="100" t="s">
        <v>36</v>
      </c>
      <c r="B8" s="72" t="s">
        <v>35</v>
      </c>
      <c r="C8" s="67" t="s">
        <v>24</v>
      </c>
      <c r="D8" s="82">
        <f>269+5</f>
        <v>274</v>
      </c>
      <c r="E8" s="74"/>
      <c r="F8" s="71">
        <f>E8*D8</f>
        <v>0</v>
      </c>
      <c r="G8" s="60"/>
      <c r="H8" s="60"/>
      <c r="I8" s="61"/>
    </row>
    <row r="9" spans="1:9" s="41" customFormat="1" ht="15.75">
      <c r="A9" s="100"/>
      <c r="B9" s="73"/>
      <c r="C9" s="67"/>
      <c r="D9" s="68"/>
      <c r="E9" s="74"/>
      <c r="F9" s="75"/>
      <c r="G9" s="60"/>
      <c r="H9" s="60"/>
      <c r="I9" s="61"/>
    </row>
    <row r="10" spans="1:9" s="41" customFormat="1" ht="15.75">
      <c r="A10" s="100" t="s">
        <v>37</v>
      </c>
      <c r="B10" s="76" t="s">
        <v>38</v>
      </c>
      <c r="C10" s="67" t="s">
        <v>24</v>
      </c>
      <c r="D10" s="82">
        <f>47+133</f>
        <v>180</v>
      </c>
      <c r="E10" s="74"/>
      <c r="F10" s="71">
        <f>E10*D10</f>
        <v>0</v>
      </c>
      <c r="G10" s="60"/>
      <c r="H10" s="60"/>
      <c r="I10" s="61"/>
    </row>
    <row r="11" spans="1:9" s="41" customFormat="1" ht="15.75">
      <c r="A11" s="100"/>
      <c r="B11" s="97"/>
      <c r="C11" s="67"/>
      <c r="D11" s="98"/>
      <c r="E11" s="74"/>
      <c r="F11" s="75"/>
      <c r="G11" s="60"/>
      <c r="H11" s="60"/>
      <c r="I11" s="61"/>
    </row>
    <row r="12" spans="1:9" s="41" customFormat="1" ht="15.75">
      <c r="A12" s="100" t="s">
        <v>40</v>
      </c>
      <c r="B12" s="76" t="s">
        <v>39</v>
      </c>
      <c r="C12" s="67" t="s">
        <v>24</v>
      </c>
      <c r="D12" s="82">
        <f>7.46+4+80+47+7.6+53.52</f>
        <v>199.58</v>
      </c>
      <c r="E12" s="74"/>
      <c r="F12" s="71">
        <f>E12*D12</f>
        <v>0</v>
      </c>
      <c r="G12" s="60"/>
      <c r="H12" s="60"/>
      <c r="I12" s="61"/>
    </row>
    <row r="13" spans="1:9" s="41" customFormat="1" ht="15.75">
      <c r="A13" s="100"/>
      <c r="B13" s="97"/>
      <c r="C13" s="67"/>
      <c r="D13" s="98"/>
      <c r="E13" s="74"/>
      <c r="F13" s="75"/>
      <c r="G13" s="60"/>
      <c r="H13" s="60"/>
      <c r="I13" s="61"/>
    </row>
    <row r="14" spans="1:9" s="41" customFormat="1" ht="15.75">
      <c r="A14" s="100" t="s">
        <v>41</v>
      </c>
      <c r="B14" s="73" t="s">
        <v>30</v>
      </c>
      <c r="C14" s="67" t="s">
        <v>5</v>
      </c>
      <c r="D14" s="82">
        <v>5</v>
      </c>
      <c r="E14" s="74"/>
      <c r="F14" s="71">
        <f>E14*D14</f>
        <v>0</v>
      </c>
      <c r="G14" s="60"/>
      <c r="H14" s="60"/>
      <c r="I14" s="61"/>
    </row>
    <row r="15" spans="1:9" s="41" customFormat="1" ht="15.75">
      <c r="A15" s="100"/>
      <c r="B15" s="97"/>
      <c r="C15" s="67"/>
      <c r="D15" s="98"/>
      <c r="E15" s="74"/>
      <c r="F15" s="75"/>
      <c r="G15" s="60"/>
      <c r="H15" s="60"/>
      <c r="I15" s="61"/>
    </row>
    <row r="16" spans="1:9" s="41" customFormat="1" ht="15.75">
      <c r="A16" s="100" t="s">
        <v>42</v>
      </c>
      <c r="B16" s="76" t="s">
        <v>31</v>
      </c>
      <c r="C16" s="67" t="s">
        <v>5</v>
      </c>
      <c r="D16" s="82">
        <v>18</v>
      </c>
      <c r="E16" s="74"/>
      <c r="F16" s="71">
        <f>E16*D16</f>
        <v>0</v>
      </c>
      <c r="G16" s="60"/>
      <c r="H16" s="60"/>
      <c r="I16" s="61"/>
    </row>
    <row r="17" spans="1:9" s="41" customFormat="1" ht="15.75">
      <c r="A17" s="100"/>
      <c r="B17" s="97"/>
      <c r="C17" s="67"/>
      <c r="D17" s="98"/>
      <c r="E17" s="74"/>
      <c r="F17" s="75"/>
      <c r="G17" s="60"/>
      <c r="H17" s="60"/>
      <c r="I17" s="61"/>
    </row>
    <row r="18" spans="1:9" s="41" customFormat="1" ht="15.75">
      <c r="A18" s="100" t="s">
        <v>43</v>
      </c>
      <c r="B18" s="72" t="s">
        <v>44</v>
      </c>
      <c r="C18" s="67" t="s">
        <v>8</v>
      </c>
      <c r="D18" s="82">
        <f>6.43+2.8+2.8</f>
        <v>12.030000000000001</v>
      </c>
      <c r="E18" s="74"/>
      <c r="F18" s="71">
        <f>E18*D18</f>
        <v>0</v>
      </c>
      <c r="G18" s="60"/>
      <c r="H18" s="60"/>
      <c r="I18" s="61"/>
    </row>
    <row r="19" spans="1:9" s="3" customFormat="1" ht="15.75">
      <c r="A19" s="2"/>
      <c r="C19" s="67"/>
      <c r="D19" s="78"/>
      <c r="E19" s="79"/>
      <c r="F19" s="80"/>
    </row>
    <row r="20" spans="1:9" s="3" customFormat="1" ht="15.75">
      <c r="A20" s="100" t="s">
        <v>46</v>
      </c>
      <c r="B20" s="72" t="s">
        <v>45</v>
      </c>
      <c r="C20" s="67" t="s">
        <v>5</v>
      </c>
      <c r="D20" s="82">
        <v>1</v>
      </c>
      <c r="E20" s="79"/>
      <c r="F20" s="71">
        <f>E20*D20</f>
        <v>0</v>
      </c>
    </row>
    <row r="21" spans="1:9" s="3" customFormat="1" ht="15.75">
      <c r="A21" s="2"/>
      <c r="C21" s="67"/>
      <c r="D21" s="78"/>
      <c r="E21" s="79"/>
      <c r="F21" s="80"/>
    </row>
    <row r="22" spans="1:9" s="41" customFormat="1" ht="16.5" thickBot="1">
      <c r="A22" s="100" t="s">
        <v>47</v>
      </c>
      <c r="B22" s="72" t="s">
        <v>32</v>
      </c>
      <c r="C22" s="67" t="s">
        <v>5</v>
      </c>
      <c r="D22" s="82">
        <v>1</v>
      </c>
      <c r="E22" s="79"/>
      <c r="F22" s="71">
        <f>E22*D22</f>
        <v>0</v>
      </c>
      <c r="G22" s="60"/>
      <c r="H22" s="60"/>
      <c r="I22" s="61"/>
    </row>
    <row r="23" spans="1:9" s="41" customFormat="1" ht="17.25" thickTop="1" thickBot="1">
      <c r="A23" s="83"/>
      <c r="B23" s="77" t="s">
        <v>51</v>
      </c>
      <c r="C23" s="44"/>
      <c r="D23" s="44"/>
      <c r="E23" s="45"/>
      <c r="F23" s="106">
        <f>F22+F20+F18+F16+F14+F12+F10+F8+F6+F5</f>
        <v>0</v>
      </c>
      <c r="G23" s="60"/>
      <c r="H23" s="60"/>
      <c r="I23" s="61"/>
    </row>
    <row r="24" spans="1:9" s="41" customFormat="1" ht="15.75">
      <c r="A24" s="99" t="s">
        <v>49</v>
      </c>
      <c r="B24" s="1" t="s">
        <v>50</v>
      </c>
      <c r="C24" s="67"/>
      <c r="D24" s="82"/>
      <c r="E24" s="79"/>
      <c r="F24" s="80"/>
      <c r="G24" s="60"/>
      <c r="H24" s="60"/>
      <c r="I24" s="61"/>
    </row>
    <row r="25" spans="1:9" s="41" customFormat="1" ht="15.75">
      <c r="A25" s="102" t="s">
        <v>54</v>
      </c>
      <c r="B25" s="76" t="s">
        <v>53</v>
      </c>
      <c r="C25" s="103" t="s">
        <v>24</v>
      </c>
      <c r="D25" s="104">
        <v>48.887999999999998</v>
      </c>
      <c r="E25" s="79"/>
      <c r="F25" s="71">
        <f>E25*D25</f>
        <v>0</v>
      </c>
      <c r="G25" s="60"/>
      <c r="H25" s="60"/>
      <c r="I25" s="61"/>
    </row>
    <row r="26" spans="1:9" s="41" customFormat="1" ht="15.75">
      <c r="A26" s="99"/>
      <c r="B26" s="1"/>
      <c r="C26" s="67"/>
      <c r="D26" s="82"/>
      <c r="E26" s="79"/>
      <c r="F26" s="80"/>
      <c r="G26" s="60"/>
      <c r="H26" s="60"/>
      <c r="I26" s="61"/>
    </row>
    <row r="27" spans="1:9" s="41" customFormat="1" ht="25.5">
      <c r="A27" s="102" t="s">
        <v>56</v>
      </c>
      <c r="B27" s="76" t="s">
        <v>55</v>
      </c>
      <c r="C27" s="103" t="s">
        <v>24</v>
      </c>
      <c r="D27" s="82">
        <f>1.6*5</f>
        <v>8</v>
      </c>
      <c r="E27" s="79"/>
      <c r="F27" s="71">
        <f>E27*D27</f>
        <v>0</v>
      </c>
      <c r="G27" s="60"/>
      <c r="H27" s="60"/>
      <c r="I27" s="61"/>
    </row>
    <row r="28" spans="1:9" s="41" customFormat="1" ht="15.75">
      <c r="A28" s="99"/>
      <c r="B28" s="1"/>
      <c r="C28" s="67"/>
      <c r="D28" s="82"/>
      <c r="E28" s="79"/>
      <c r="F28" s="80"/>
      <c r="G28" s="60"/>
      <c r="H28" s="60"/>
      <c r="I28" s="61"/>
    </row>
    <row r="29" spans="1:9" s="41" customFormat="1" ht="25.5">
      <c r="A29" s="102" t="s">
        <v>58</v>
      </c>
      <c r="B29" s="76" t="s">
        <v>57</v>
      </c>
      <c r="C29" s="103" t="s">
        <v>24</v>
      </c>
      <c r="D29" s="104">
        <v>187</v>
      </c>
      <c r="E29" s="79"/>
      <c r="F29" s="71">
        <f>E29*D29</f>
        <v>0</v>
      </c>
      <c r="G29" s="60"/>
      <c r="H29" s="60"/>
      <c r="I29" s="61"/>
    </row>
    <row r="30" spans="1:9" s="41" customFormat="1" ht="15.75">
      <c r="A30" s="99"/>
      <c r="B30" s="1"/>
      <c r="C30" s="67"/>
      <c r="D30" s="82"/>
      <c r="E30" s="79"/>
      <c r="F30" s="80"/>
      <c r="G30" s="60"/>
      <c r="H30" s="60"/>
      <c r="I30" s="61"/>
    </row>
    <row r="31" spans="1:9" s="41" customFormat="1" ht="25.5">
      <c r="A31" s="102" t="s">
        <v>60</v>
      </c>
      <c r="B31" s="76" t="s">
        <v>59</v>
      </c>
      <c r="C31" s="103" t="s">
        <v>24</v>
      </c>
      <c r="D31" s="104">
        <v>196</v>
      </c>
      <c r="E31" s="79"/>
      <c r="F31" s="71">
        <f>E31*D31</f>
        <v>0</v>
      </c>
      <c r="G31" s="60"/>
      <c r="H31" s="60"/>
      <c r="I31" s="61"/>
    </row>
    <row r="32" spans="1:9" s="41" customFormat="1" ht="15.75">
      <c r="A32" s="102"/>
      <c r="B32" s="97"/>
      <c r="C32" s="67"/>
      <c r="D32" s="104"/>
      <c r="E32" s="79"/>
      <c r="F32" s="80"/>
      <c r="G32" s="60"/>
      <c r="H32" s="60"/>
      <c r="I32" s="61"/>
    </row>
    <row r="33" spans="1:9" s="41" customFormat="1" ht="15.75">
      <c r="A33" s="102" t="s">
        <v>62</v>
      </c>
      <c r="B33" s="97" t="s">
        <v>109</v>
      </c>
      <c r="C33" s="67" t="s">
        <v>27</v>
      </c>
      <c r="D33" s="104">
        <v>20</v>
      </c>
      <c r="E33" s="79"/>
      <c r="F33" s="71">
        <f>E33*D33</f>
        <v>0</v>
      </c>
      <c r="G33" s="60"/>
      <c r="H33" s="60"/>
      <c r="I33" s="61"/>
    </row>
    <row r="34" spans="1:9" s="41" customFormat="1" ht="15.75">
      <c r="A34" s="99"/>
      <c r="B34" s="1"/>
      <c r="C34" s="67"/>
      <c r="D34" s="82"/>
      <c r="E34" s="79"/>
      <c r="F34" s="80"/>
      <c r="G34" s="60"/>
      <c r="H34" s="60"/>
      <c r="I34" s="61"/>
    </row>
    <row r="35" spans="1:9" s="41" customFormat="1" ht="16.5" thickBot="1">
      <c r="A35" s="102" t="s">
        <v>111</v>
      </c>
      <c r="B35" s="76" t="s">
        <v>61</v>
      </c>
      <c r="C35" s="103" t="s">
        <v>63</v>
      </c>
      <c r="D35" s="82">
        <v>1</v>
      </c>
      <c r="E35" s="79"/>
      <c r="F35" s="71">
        <f>E35*D35</f>
        <v>0</v>
      </c>
      <c r="G35" s="60"/>
      <c r="H35" s="60"/>
      <c r="I35" s="61"/>
    </row>
    <row r="36" spans="1:9" s="41" customFormat="1" ht="18" customHeight="1" thickTop="1" thickBot="1">
      <c r="A36" s="83"/>
      <c r="B36" s="77" t="s">
        <v>52</v>
      </c>
      <c r="C36" s="44"/>
      <c r="D36" s="44"/>
      <c r="E36" s="45"/>
      <c r="F36" s="106">
        <f>F35+F33+F31+F29+F27+F25</f>
        <v>0</v>
      </c>
      <c r="G36" s="60"/>
      <c r="H36" s="60"/>
      <c r="I36" s="61"/>
    </row>
    <row r="37" spans="1:9" s="41" customFormat="1" ht="15.75">
      <c r="A37" s="99" t="s">
        <v>65</v>
      </c>
      <c r="B37" s="1" t="s">
        <v>64</v>
      </c>
      <c r="C37" s="67"/>
      <c r="D37" s="82"/>
      <c r="E37" s="79"/>
      <c r="F37" s="80"/>
      <c r="G37" s="60"/>
      <c r="H37" s="60"/>
      <c r="I37" s="61"/>
    </row>
    <row r="38" spans="1:9" s="41" customFormat="1" ht="15.75">
      <c r="A38" s="102" t="s">
        <v>67</v>
      </c>
      <c r="B38" s="76" t="s">
        <v>66</v>
      </c>
      <c r="C38" s="67" t="s">
        <v>7</v>
      </c>
      <c r="D38" s="82">
        <v>5</v>
      </c>
      <c r="E38" s="79"/>
      <c r="F38" s="71">
        <f>E38*D38</f>
        <v>0</v>
      </c>
      <c r="G38" s="60"/>
      <c r="H38" s="60"/>
      <c r="I38" s="61"/>
    </row>
    <row r="39" spans="1:9" s="41" customFormat="1" ht="15.75">
      <c r="A39" s="102"/>
      <c r="B39" s="97"/>
      <c r="C39" s="67"/>
      <c r="D39" s="82"/>
      <c r="E39" s="79"/>
      <c r="F39" s="80"/>
      <c r="G39" s="60"/>
      <c r="H39" s="60"/>
      <c r="I39" s="61"/>
    </row>
    <row r="40" spans="1:9" s="41" customFormat="1" ht="15.75">
      <c r="A40" s="102" t="s">
        <v>70</v>
      </c>
      <c r="B40" s="76" t="s">
        <v>69</v>
      </c>
      <c r="C40" s="67" t="s">
        <v>5</v>
      </c>
      <c r="D40" s="82">
        <v>18</v>
      </c>
      <c r="E40" s="79"/>
      <c r="F40" s="71">
        <f>E40*D40</f>
        <v>0</v>
      </c>
      <c r="G40" s="60"/>
      <c r="H40" s="60"/>
      <c r="I40" s="61"/>
    </row>
    <row r="41" spans="1:9" s="41" customFormat="1" ht="15.75">
      <c r="A41" s="102"/>
      <c r="B41" s="97" t="s">
        <v>110</v>
      </c>
      <c r="C41" s="67"/>
      <c r="D41" s="82"/>
      <c r="E41" s="79"/>
      <c r="F41" s="80"/>
      <c r="G41" s="60"/>
      <c r="H41" s="60"/>
      <c r="I41" s="61"/>
    </row>
    <row r="42" spans="1:9" s="41" customFormat="1" ht="15.75">
      <c r="A42" s="102" t="s">
        <v>72</v>
      </c>
      <c r="B42" s="97" t="s">
        <v>112</v>
      </c>
      <c r="C42" s="67" t="s">
        <v>24</v>
      </c>
      <c r="D42" s="105">
        <f>(4.49+1.69+1.67+5.72+1.61+4.63+3.25+1.58+3.23+1.69*2+1.72+1.69+0.7*4)*3</f>
        <v>112.37999999999998</v>
      </c>
      <c r="E42" s="79"/>
      <c r="F42" s="71">
        <f>E42*D42</f>
        <v>0</v>
      </c>
      <c r="G42" s="60"/>
      <c r="H42" s="60"/>
      <c r="I42" s="61"/>
    </row>
    <row r="43" spans="1:9" s="41" customFormat="1" ht="15.75">
      <c r="A43" s="102"/>
      <c r="B43" s="97"/>
      <c r="C43" s="67"/>
      <c r="D43" s="82"/>
      <c r="E43" s="79"/>
      <c r="F43" s="80"/>
      <c r="G43" s="60"/>
      <c r="H43" s="60"/>
      <c r="I43" s="61"/>
    </row>
    <row r="44" spans="1:9" s="41" customFormat="1" ht="15.75">
      <c r="A44" s="102" t="s">
        <v>74</v>
      </c>
      <c r="B44" s="76" t="s">
        <v>71</v>
      </c>
      <c r="C44" s="103" t="s">
        <v>27</v>
      </c>
      <c r="D44" s="104">
        <v>100</v>
      </c>
      <c r="E44" s="79"/>
      <c r="F44" s="71">
        <f>E44*D44</f>
        <v>0</v>
      </c>
      <c r="G44" s="60"/>
      <c r="H44" s="60"/>
      <c r="I44" s="61"/>
    </row>
    <row r="45" spans="1:9" s="41" customFormat="1" ht="15.75">
      <c r="A45" s="102"/>
      <c r="B45" s="97"/>
      <c r="C45" s="67"/>
      <c r="D45" s="82"/>
      <c r="E45" s="79"/>
      <c r="F45" s="80"/>
      <c r="G45" s="60"/>
      <c r="H45" s="60"/>
      <c r="I45" s="61"/>
    </row>
    <row r="46" spans="1:9" s="41" customFormat="1" ht="15.75">
      <c r="A46" s="102" t="s">
        <v>75</v>
      </c>
      <c r="B46" s="76" t="s">
        <v>73</v>
      </c>
      <c r="C46" s="103" t="s">
        <v>24</v>
      </c>
      <c r="D46" s="104">
        <v>8</v>
      </c>
      <c r="E46" s="79"/>
      <c r="F46" s="71">
        <f>E46*D46</f>
        <v>0</v>
      </c>
      <c r="G46" s="60"/>
      <c r="H46" s="60"/>
      <c r="I46" s="61"/>
    </row>
    <row r="47" spans="1:9" s="41" customFormat="1" ht="16.5" thickBot="1">
      <c r="A47" s="102"/>
      <c r="B47" s="97"/>
      <c r="C47" s="67"/>
      <c r="D47" s="82"/>
      <c r="E47" s="79"/>
      <c r="F47" s="80"/>
      <c r="G47" s="60"/>
      <c r="H47" s="60"/>
      <c r="I47" s="61"/>
    </row>
    <row r="48" spans="1:9" s="41" customFormat="1" ht="17.25" thickTop="1" thickBot="1">
      <c r="A48" s="102"/>
      <c r="B48" s="77" t="s">
        <v>68</v>
      </c>
      <c r="C48" s="44"/>
      <c r="D48" s="44"/>
      <c r="E48" s="45"/>
      <c r="F48" s="106">
        <f>F46+F44+F42+F40+F38</f>
        <v>0</v>
      </c>
      <c r="G48" s="60"/>
      <c r="H48" s="60"/>
      <c r="I48" s="61"/>
    </row>
    <row r="49" spans="1:9" s="41" customFormat="1" ht="20.25">
      <c r="A49" s="110" t="s">
        <v>28</v>
      </c>
      <c r="B49" s="111"/>
      <c r="C49" s="111"/>
      <c r="D49" s="111"/>
      <c r="E49" s="111"/>
      <c r="F49" s="111"/>
      <c r="G49" s="60"/>
      <c r="H49" s="60"/>
      <c r="I49" s="61"/>
    </row>
    <row r="50" spans="1:9" ht="13.5">
      <c r="A50" s="112" t="s">
        <v>0</v>
      </c>
      <c r="B50" s="113"/>
      <c r="C50" s="62" t="s">
        <v>1</v>
      </c>
      <c r="D50" s="63" t="s">
        <v>2</v>
      </c>
      <c r="E50" s="64" t="s">
        <v>3</v>
      </c>
      <c r="F50" s="65" t="s">
        <v>4</v>
      </c>
    </row>
    <row r="51" spans="1:9">
      <c r="A51" s="108" t="s">
        <v>9</v>
      </c>
      <c r="B51" s="109"/>
      <c r="C51" s="67"/>
      <c r="D51" s="68"/>
      <c r="E51" s="69"/>
      <c r="F51" s="70"/>
    </row>
    <row r="52" spans="1:9" s="41" customFormat="1" ht="16.5" thickBot="1">
      <c r="A52" s="99" t="s">
        <v>78</v>
      </c>
      <c r="B52" s="1" t="s">
        <v>77</v>
      </c>
      <c r="C52" s="103" t="s">
        <v>24</v>
      </c>
      <c r="D52" s="104">
        <v>187</v>
      </c>
      <c r="E52" s="79"/>
      <c r="F52" s="71">
        <f>E52*D52</f>
        <v>0</v>
      </c>
      <c r="G52" s="60"/>
      <c r="H52" s="60"/>
      <c r="I52" s="61"/>
    </row>
    <row r="53" spans="1:9" s="41" customFormat="1" ht="17.25" thickTop="1" thickBot="1">
      <c r="A53" s="99"/>
      <c r="B53" s="77" t="s">
        <v>76</v>
      </c>
      <c r="C53" s="44"/>
      <c r="D53" s="44"/>
      <c r="E53" s="45"/>
      <c r="F53" s="106">
        <f>F52</f>
        <v>0</v>
      </c>
      <c r="G53" s="60"/>
      <c r="H53" s="60"/>
      <c r="I53" s="61"/>
    </row>
    <row r="54" spans="1:9" s="41" customFormat="1" ht="15.75">
      <c r="A54" s="99"/>
      <c r="B54" s="1"/>
      <c r="C54" s="67"/>
      <c r="D54" s="82"/>
      <c r="E54" s="79"/>
      <c r="F54" s="80"/>
      <c r="G54" s="60"/>
      <c r="H54" s="60"/>
      <c r="I54" s="61"/>
    </row>
    <row r="55" spans="1:9" s="41" customFormat="1" ht="15.75">
      <c r="A55" s="99" t="s">
        <v>80</v>
      </c>
      <c r="B55" s="1" t="s">
        <v>79</v>
      </c>
      <c r="C55" s="67"/>
      <c r="D55" s="82"/>
      <c r="E55" s="79"/>
      <c r="F55" s="80"/>
      <c r="G55" s="60"/>
      <c r="H55" s="60"/>
      <c r="I55" s="61"/>
    </row>
    <row r="56" spans="1:9" s="41" customFormat="1" ht="15.75">
      <c r="A56" s="99"/>
      <c r="B56" s="1"/>
      <c r="C56" s="67"/>
      <c r="D56" s="82"/>
      <c r="E56" s="79"/>
      <c r="F56" s="80"/>
      <c r="G56" s="60"/>
      <c r="H56" s="60"/>
      <c r="I56" s="61"/>
    </row>
    <row r="57" spans="1:9" s="41" customFormat="1" ht="15.75">
      <c r="A57" s="99" t="s">
        <v>82</v>
      </c>
      <c r="B57" s="76" t="s">
        <v>81</v>
      </c>
      <c r="C57" s="103" t="s">
        <v>24</v>
      </c>
      <c r="D57" s="82">
        <f>D59</f>
        <v>116</v>
      </c>
      <c r="E57" s="79"/>
      <c r="F57" s="71">
        <f>E57*D57</f>
        <v>0</v>
      </c>
      <c r="G57" s="60"/>
      <c r="H57" s="60"/>
      <c r="I57" s="61"/>
    </row>
    <row r="58" spans="1:9" s="41" customFormat="1" ht="15.75">
      <c r="A58" s="99"/>
      <c r="B58" s="1"/>
      <c r="C58" s="67"/>
      <c r="D58" s="82"/>
      <c r="E58" s="79"/>
      <c r="F58" s="80"/>
      <c r="G58" s="60"/>
      <c r="H58" s="60"/>
      <c r="I58" s="61"/>
    </row>
    <row r="59" spans="1:9" s="41" customFormat="1" ht="15.75">
      <c r="A59" s="99" t="s">
        <v>84</v>
      </c>
      <c r="B59" s="76" t="s">
        <v>83</v>
      </c>
      <c r="C59" s="103" t="s">
        <v>24</v>
      </c>
      <c r="D59" s="82">
        <f>108+8</f>
        <v>116</v>
      </c>
      <c r="E59" s="79"/>
      <c r="F59" s="71">
        <f>E59*D59</f>
        <v>0</v>
      </c>
      <c r="G59" s="60"/>
      <c r="H59" s="60"/>
      <c r="I59" s="61"/>
    </row>
    <row r="60" spans="1:9" s="41" customFormat="1" ht="15.75">
      <c r="A60" s="99"/>
      <c r="B60" s="76"/>
      <c r="C60" s="103"/>
      <c r="D60" s="82"/>
      <c r="E60" s="79"/>
      <c r="F60" s="80"/>
      <c r="G60" s="60"/>
      <c r="H60" s="60"/>
      <c r="I60" s="61"/>
    </row>
    <row r="61" spans="1:9" s="41" customFormat="1" ht="15.75">
      <c r="A61" s="99" t="s">
        <v>85</v>
      </c>
      <c r="B61" s="76" t="s">
        <v>113</v>
      </c>
      <c r="C61" s="67" t="s">
        <v>8</v>
      </c>
      <c r="D61" s="82">
        <v>15</v>
      </c>
      <c r="E61" s="79"/>
      <c r="F61" s="71">
        <f>E61*D61</f>
        <v>0</v>
      </c>
      <c r="G61" s="60"/>
      <c r="H61" s="60"/>
      <c r="I61" s="61"/>
    </row>
    <row r="62" spans="1:9" s="41" customFormat="1" ht="15.75">
      <c r="A62" s="99"/>
      <c r="B62" s="76"/>
      <c r="C62" s="85"/>
      <c r="D62" s="82"/>
      <c r="E62" s="79"/>
      <c r="F62" s="80"/>
      <c r="G62" s="60"/>
      <c r="H62" s="60"/>
      <c r="I62" s="61"/>
    </row>
    <row r="63" spans="1:9" s="41" customFormat="1" ht="16.5" thickBot="1">
      <c r="A63" s="99" t="s">
        <v>114</v>
      </c>
      <c r="B63" s="76" t="s">
        <v>118</v>
      </c>
      <c r="C63" s="103" t="s">
        <v>24</v>
      </c>
      <c r="D63" s="82">
        <v>95</v>
      </c>
      <c r="E63" s="79"/>
      <c r="F63" s="68" t="s">
        <v>6</v>
      </c>
      <c r="G63" s="60"/>
      <c r="H63" s="60"/>
      <c r="I63" s="61"/>
    </row>
    <row r="64" spans="1:9" s="41" customFormat="1" ht="17.25" thickTop="1" thickBot="1">
      <c r="A64" s="83"/>
      <c r="B64" s="77" t="s">
        <v>86</v>
      </c>
      <c r="C64" s="44"/>
      <c r="D64" s="44"/>
      <c r="E64" s="45"/>
      <c r="F64" s="106">
        <f>F61+F59+F57</f>
        <v>0</v>
      </c>
      <c r="G64" s="60"/>
      <c r="H64" s="60"/>
      <c r="I64" s="61"/>
    </row>
    <row r="65" spans="1:9" s="41" customFormat="1" ht="15.75">
      <c r="A65" s="102" t="s">
        <v>88</v>
      </c>
      <c r="B65" s="1" t="s">
        <v>87</v>
      </c>
      <c r="C65" s="67"/>
      <c r="D65" s="82"/>
      <c r="E65" s="79"/>
      <c r="F65" s="80"/>
      <c r="G65" s="60"/>
      <c r="H65" s="60"/>
      <c r="I65" s="61"/>
    </row>
    <row r="66" spans="1:9" s="41" customFormat="1" ht="15.75">
      <c r="A66" s="102" t="s">
        <v>90</v>
      </c>
      <c r="B66" s="76" t="s">
        <v>89</v>
      </c>
      <c r="C66" s="67"/>
      <c r="D66" s="82"/>
      <c r="E66" s="79"/>
      <c r="F66" s="80"/>
      <c r="G66" s="60"/>
      <c r="H66" s="60"/>
      <c r="I66" s="61"/>
    </row>
    <row r="67" spans="1:9" s="41" customFormat="1" ht="15.75">
      <c r="A67" s="102"/>
      <c r="B67" s="76"/>
      <c r="C67" s="85"/>
      <c r="D67" s="82"/>
      <c r="E67" s="79"/>
      <c r="F67" s="80"/>
      <c r="G67" s="60"/>
      <c r="H67" s="60"/>
      <c r="I67" s="61"/>
    </row>
    <row r="68" spans="1:9" s="41" customFormat="1" ht="15.75">
      <c r="A68" s="102" t="s">
        <v>92</v>
      </c>
      <c r="B68" s="76" t="s">
        <v>91</v>
      </c>
      <c r="C68" s="103"/>
      <c r="D68" s="82"/>
      <c r="E68" s="79"/>
      <c r="F68" s="80"/>
      <c r="G68" s="60"/>
      <c r="H68" s="60"/>
      <c r="I68" s="61"/>
    </row>
    <row r="69" spans="1:9" s="41" customFormat="1" ht="15.75">
      <c r="A69" s="81"/>
      <c r="B69" s="76" t="s">
        <v>93</v>
      </c>
      <c r="C69" s="103" t="s">
        <v>24</v>
      </c>
      <c r="D69" s="82">
        <f>D25+D27+15</f>
        <v>71.888000000000005</v>
      </c>
      <c r="E69" s="79"/>
      <c r="F69" s="71">
        <f>E69*D69</f>
        <v>0</v>
      </c>
      <c r="G69" s="60"/>
      <c r="H69" s="60"/>
      <c r="I69" s="61"/>
    </row>
    <row r="70" spans="1:9" s="41" customFormat="1" ht="15.75">
      <c r="A70" s="81"/>
      <c r="B70" s="76"/>
      <c r="C70" s="103"/>
      <c r="D70" s="82"/>
      <c r="E70" s="79"/>
      <c r="F70" s="80"/>
      <c r="G70" s="60"/>
      <c r="H70" s="60"/>
      <c r="I70" s="61"/>
    </row>
    <row r="71" spans="1:9" s="41" customFormat="1" ht="15.75">
      <c r="A71" s="102" t="s">
        <v>95</v>
      </c>
      <c r="B71" s="76" t="s">
        <v>115</v>
      </c>
      <c r="C71" s="103" t="s">
        <v>24</v>
      </c>
      <c r="D71" s="82">
        <f>15*3.5 *2+31*3 +24*3</f>
        <v>270</v>
      </c>
      <c r="E71" s="79"/>
      <c r="F71" s="71">
        <f>E71*D71</f>
        <v>0</v>
      </c>
      <c r="G71" s="60"/>
      <c r="H71" s="60"/>
      <c r="I71" s="61"/>
    </row>
    <row r="72" spans="1:9" s="41" customFormat="1" ht="15.75">
      <c r="A72" s="102"/>
      <c r="B72" s="76"/>
      <c r="C72" s="103"/>
      <c r="D72" s="98"/>
      <c r="E72" s="79"/>
      <c r="F72" s="80"/>
      <c r="G72" s="60"/>
      <c r="H72" s="60"/>
      <c r="I72" s="61"/>
    </row>
    <row r="73" spans="1:9" s="41" customFormat="1" ht="15.75">
      <c r="A73" s="102" t="s">
        <v>116</v>
      </c>
      <c r="B73" s="76" t="s">
        <v>94</v>
      </c>
      <c r="C73" s="103"/>
      <c r="D73" s="68"/>
      <c r="E73" s="79"/>
      <c r="F73" s="80"/>
      <c r="G73" s="60"/>
      <c r="H73" s="60"/>
      <c r="I73" s="61"/>
    </row>
    <row r="74" spans="1:9" s="41" customFormat="1" ht="15.75">
      <c r="A74" s="102"/>
      <c r="B74" s="76"/>
      <c r="C74" s="67"/>
      <c r="D74" s="68"/>
      <c r="E74" s="79"/>
      <c r="F74" s="80"/>
      <c r="G74" s="60"/>
      <c r="H74" s="60"/>
      <c r="I74" s="61"/>
    </row>
    <row r="75" spans="1:9" s="41" customFormat="1" ht="16.5" thickBot="1">
      <c r="A75" s="102" t="s">
        <v>97</v>
      </c>
      <c r="B75" s="76" t="s">
        <v>96</v>
      </c>
      <c r="C75" s="103" t="s">
        <v>24</v>
      </c>
      <c r="D75" s="68">
        <f xml:space="preserve"> 18*1.15*3*2+100*0.15+5*2*0.9*1.1</f>
        <v>149.1</v>
      </c>
      <c r="E75" s="79"/>
      <c r="F75" s="71">
        <f>E75*D75</f>
        <v>0</v>
      </c>
      <c r="G75" s="60"/>
      <c r="H75" s="60"/>
      <c r="I75" s="61"/>
    </row>
    <row r="76" spans="1:9" s="41" customFormat="1" ht="17.25" thickTop="1" thickBot="1">
      <c r="A76" s="81"/>
      <c r="B76" s="84" t="s">
        <v>104</v>
      </c>
      <c r="C76" s="50"/>
      <c r="D76" s="44"/>
      <c r="E76" s="45"/>
      <c r="F76" s="106">
        <f>F75+F71+F69</f>
        <v>0</v>
      </c>
      <c r="G76" s="60"/>
      <c r="H76" s="60"/>
      <c r="I76" s="61"/>
    </row>
    <row r="77" spans="1:9" s="41" customFormat="1" ht="15.75">
      <c r="A77" s="102" t="s">
        <v>100</v>
      </c>
      <c r="B77" s="1" t="s">
        <v>98</v>
      </c>
      <c r="C77" s="67"/>
      <c r="D77" s="68"/>
      <c r="E77" s="79"/>
      <c r="F77" s="80"/>
      <c r="G77" s="60"/>
      <c r="H77" s="60"/>
      <c r="I77" s="61"/>
    </row>
    <row r="78" spans="1:9" s="41" customFormat="1" ht="15.75">
      <c r="A78" s="102"/>
      <c r="B78" s="1"/>
      <c r="C78" s="67"/>
      <c r="D78" s="68"/>
      <c r="E78" s="79"/>
      <c r="F78" s="80"/>
      <c r="G78" s="60"/>
      <c r="H78" s="60"/>
      <c r="I78" s="61"/>
    </row>
    <row r="79" spans="1:9" s="41" customFormat="1" ht="25.5">
      <c r="A79" s="102" t="s">
        <v>99</v>
      </c>
      <c r="B79" s="76" t="s">
        <v>119</v>
      </c>
      <c r="C79" s="67" t="s">
        <v>7</v>
      </c>
      <c r="D79" s="68">
        <v>1</v>
      </c>
      <c r="E79" s="79"/>
      <c r="F79" s="68" t="s">
        <v>6</v>
      </c>
      <c r="G79" s="60"/>
      <c r="H79" s="60"/>
      <c r="I79" s="61"/>
    </row>
    <row r="80" spans="1:9" s="41" customFormat="1" ht="16.5" thickBot="1">
      <c r="A80" s="102"/>
      <c r="B80" s="1"/>
      <c r="C80" s="67"/>
      <c r="D80" s="68"/>
      <c r="E80" s="79"/>
      <c r="F80" s="80"/>
      <c r="G80" s="60"/>
      <c r="H80" s="60"/>
      <c r="I80" s="61"/>
    </row>
    <row r="81" spans="1:9" s="41" customFormat="1" ht="17.25" thickTop="1" thickBot="1">
      <c r="A81" s="81"/>
      <c r="B81" s="84" t="s">
        <v>102</v>
      </c>
      <c r="C81" s="50"/>
      <c r="D81" s="44"/>
      <c r="E81" s="45"/>
      <c r="F81" s="54"/>
      <c r="G81" s="60"/>
      <c r="H81" s="60"/>
      <c r="I81" s="61"/>
    </row>
    <row r="82" spans="1:9" s="41" customFormat="1" ht="15.75">
      <c r="A82" s="81"/>
      <c r="C82" s="46"/>
      <c r="D82" s="47"/>
      <c r="E82" s="48"/>
      <c r="F82" s="49"/>
      <c r="G82" s="60"/>
      <c r="H82" s="60"/>
      <c r="I82" s="61"/>
    </row>
    <row r="83" spans="1:9" s="41" customFormat="1" ht="16.5" thickBot="1">
      <c r="A83" s="99">
        <v>8</v>
      </c>
      <c r="B83" s="86" t="s">
        <v>105</v>
      </c>
      <c r="C83" s="67" t="s">
        <v>26</v>
      </c>
      <c r="D83" s="68">
        <v>1</v>
      </c>
      <c r="E83" s="48"/>
      <c r="F83" s="71">
        <f>E83*D83</f>
        <v>0</v>
      </c>
      <c r="G83" s="60"/>
      <c r="H83" s="60"/>
      <c r="I83" s="61"/>
    </row>
    <row r="84" spans="1:9" ht="15" thickTop="1" thickBot="1">
      <c r="A84" s="2"/>
      <c r="B84" s="84" t="s">
        <v>103</v>
      </c>
      <c r="C84" s="50"/>
      <c r="D84" s="44"/>
      <c r="E84" s="45"/>
      <c r="F84" s="106">
        <f>F83</f>
        <v>0</v>
      </c>
    </row>
    <row r="85" spans="1:9" ht="13.5">
      <c r="A85" s="2"/>
      <c r="B85" s="84"/>
      <c r="C85" s="47"/>
      <c r="D85" s="47"/>
      <c r="E85" s="48"/>
      <c r="F85" s="101"/>
    </row>
    <row r="86" spans="1:9" ht="13.5" thickBot="1">
      <c r="A86" s="99">
        <v>9</v>
      </c>
      <c r="B86" s="86" t="s">
        <v>25</v>
      </c>
      <c r="C86" s="67" t="s">
        <v>26</v>
      </c>
      <c r="D86" s="68">
        <v>1</v>
      </c>
      <c r="F86" s="71">
        <f>E86*D86</f>
        <v>0</v>
      </c>
    </row>
    <row r="87" spans="1:9" ht="15" thickTop="1" thickBot="1">
      <c r="A87" s="2"/>
      <c r="B87" s="84" t="s">
        <v>106</v>
      </c>
      <c r="C87" s="50"/>
      <c r="D87" s="44"/>
      <c r="E87" s="45"/>
      <c r="F87" s="106">
        <f>F86</f>
        <v>0</v>
      </c>
    </row>
    <row r="88" spans="1:9">
      <c r="A88" s="2"/>
      <c r="B88" s="90"/>
      <c r="D88" s="91"/>
      <c r="F88" s="88"/>
    </row>
    <row r="89" spans="1:9">
      <c r="A89" s="93"/>
      <c r="B89" s="90"/>
      <c r="D89" s="91"/>
      <c r="F89" s="88"/>
    </row>
    <row r="90" spans="1:9">
      <c r="A90" s="93"/>
      <c r="B90" s="90"/>
      <c r="D90" s="91"/>
      <c r="F90" s="88"/>
    </row>
    <row r="91" spans="1:9">
      <c r="A91" s="93"/>
      <c r="B91" s="90"/>
      <c r="D91" s="91"/>
      <c r="F91" s="88"/>
    </row>
    <row r="92" spans="1:9">
      <c r="A92" s="93"/>
      <c r="B92" s="90"/>
      <c r="D92" s="91"/>
      <c r="F92" s="88"/>
    </row>
    <row r="93" spans="1:9">
      <c r="A93" s="93"/>
      <c r="B93" s="90"/>
      <c r="D93" s="91"/>
      <c r="F93" s="88"/>
    </row>
    <row r="94" spans="1:9">
      <c r="A94" s="93"/>
      <c r="B94" s="90"/>
      <c r="D94" s="91"/>
      <c r="F94" s="88"/>
    </row>
    <row r="95" spans="1:9">
      <c r="A95" s="93"/>
      <c r="B95" s="90"/>
      <c r="D95" s="91"/>
      <c r="F95" s="88"/>
    </row>
    <row r="96" spans="1:9">
      <c r="A96" s="93"/>
      <c r="B96" s="90"/>
      <c r="D96" s="91"/>
      <c r="F96" s="88"/>
    </row>
    <row r="97" spans="1:6">
      <c r="A97" s="93"/>
      <c r="B97" s="90"/>
      <c r="D97" s="91"/>
      <c r="F97" s="88"/>
    </row>
    <row r="98" spans="1:6">
      <c r="A98" s="93"/>
      <c r="B98" s="90"/>
      <c r="D98" s="91"/>
      <c r="F98" s="88"/>
    </row>
    <row r="99" spans="1:6">
      <c r="A99" s="93"/>
      <c r="B99" s="90"/>
      <c r="D99" s="91"/>
      <c r="F99" s="88"/>
    </row>
    <row r="100" spans="1:6">
      <c r="A100" s="93"/>
      <c r="B100" s="90"/>
      <c r="D100" s="91"/>
      <c r="F100" s="88"/>
    </row>
    <row r="101" spans="1:6">
      <c r="A101" s="93"/>
      <c r="B101" s="90"/>
      <c r="D101" s="91"/>
      <c r="F101" s="88"/>
    </row>
    <row r="102" spans="1:6">
      <c r="A102" s="93"/>
      <c r="B102" s="90"/>
      <c r="D102" s="91"/>
      <c r="F102" s="88"/>
    </row>
    <row r="103" spans="1:6">
      <c r="A103" s="93"/>
      <c r="B103" s="90"/>
      <c r="D103" s="91"/>
      <c r="F103" s="88"/>
    </row>
    <row r="104" spans="1:6">
      <c r="A104" s="93"/>
      <c r="B104" s="90"/>
      <c r="D104" s="91"/>
      <c r="F104" s="88"/>
    </row>
    <row r="105" spans="1:6">
      <c r="A105" s="93"/>
      <c r="B105" s="90"/>
      <c r="D105" s="91"/>
      <c r="F105" s="88"/>
    </row>
    <row r="106" spans="1:6">
      <c r="A106" s="93"/>
      <c r="B106" s="90"/>
      <c r="D106" s="91"/>
      <c r="F106" s="88"/>
    </row>
    <row r="107" spans="1:6">
      <c r="A107" s="93"/>
      <c r="B107" s="90"/>
      <c r="D107" s="91"/>
      <c r="F107" s="88"/>
    </row>
    <row r="108" spans="1:6">
      <c r="B108" s="90"/>
      <c r="D108" s="91"/>
      <c r="F108" s="88"/>
    </row>
    <row r="109" spans="1:6">
      <c r="B109" s="90"/>
      <c r="D109" s="91"/>
      <c r="F109" s="88"/>
    </row>
    <row r="110" spans="1:6">
      <c r="B110" s="90"/>
      <c r="D110" s="91"/>
      <c r="F110" s="88"/>
    </row>
    <row r="111" spans="1:6">
      <c r="B111" s="90"/>
      <c r="D111" s="91"/>
      <c r="F111" s="88"/>
    </row>
    <row r="112" spans="1:6">
      <c r="B112" s="90"/>
      <c r="D112" s="91"/>
      <c r="F112" s="88"/>
    </row>
    <row r="113" spans="1:6">
      <c r="B113" s="90"/>
      <c r="D113" s="91"/>
      <c r="F113" s="88"/>
    </row>
    <row r="114" spans="1:6">
      <c r="A114" s="93"/>
      <c r="B114" s="89"/>
      <c r="D114" s="91"/>
      <c r="F114" s="88"/>
    </row>
    <row r="115" spans="1:6">
      <c r="A115" s="93"/>
      <c r="B115" s="89"/>
      <c r="D115" s="91"/>
      <c r="F115" s="88"/>
    </row>
    <row r="116" spans="1:6">
      <c r="A116" s="93"/>
      <c r="B116" s="89"/>
      <c r="D116" s="91"/>
      <c r="F116" s="88"/>
    </row>
  </sheetData>
  <mergeCells count="6">
    <mergeCell ref="A51:B51"/>
    <mergeCell ref="A1:F1"/>
    <mergeCell ref="A2:B2"/>
    <mergeCell ref="A3:B3"/>
    <mergeCell ref="A49:F49"/>
    <mergeCell ref="A50:B50"/>
  </mergeCells>
  <pageMargins left="0.70866141732283472" right="0.70866141732283472" top="0.74803149606299213" bottom="0.74803149606299213" header="0.31496062992125984" footer="0.31496062992125984"/>
  <pageSetup paperSize="9" scale="95" orientation="portrait" verticalDpi="1200" r:id="rId1"/>
  <headerFooter>
    <oddHeader>&amp;L&amp;8Réaménagement du Hall de l’ IBMC  &amp;R&amp;8PRO &amp; DCE Indice 2
MACRO LOT 02</oddHeader>
    <oddFooter>&amp;L&amp;8RANGUIDAN SCHMITT architectes urbanistes
7 rue du Général castelnau 67450 Mundolsheim&amp;R&amp;P/&amp;N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47C5-6B78-427F-B568-4F500DAA7837}">
  <sheetPr>
    <tabColor rgb="FFC00000"/>
  </sheetPr>
  <dimension ref="A1:G54"/>
  <sheetViews>
    <sheetView tabSelected="1" view="pageLayout" zoomScaleNormal="100" zoomScaleSheetLayoutView="100" workbookViewId="0">
      <selection activeCell="C9" sqref="C9"/>
    </sheetView>
  </sheetViews>
  <sheetFormatPr baseColWidth="10" defaultColWidth="10.7109375" defaultRowHeight="12.75"/>
  <cols>
    <col min="1" max="1" width="2" style="4" customWidth="1"/>
    <col min="2" max="2" width="8.140625" style="5" customWidth="1"/>
    <col min="3" max="3" width="52" style="6" customWidth="1"/>
    <col min="4" max="4" width="7.5703125" style="7" customWidth="1"/>
    <col min="5" max="5" width="14" style="8" customWidth="1"/>
    <col min="6" max="16384" width="10.7109375" style="9"/>
  </cols>
  <sheetData>
    <row r="1" spans="1:6" ht="21" customHeight="1"/>
    <row r="2" spans="1:6" ht="12.75" customHeight="1"/>
    <row r="3" spans="1:6" s="3" customFormat="1" ht="18.75" customHeight="1">
      <c r="A3" s="115" t="s">
        <v>101</v>
      </c>
      <c r="B3" s="115"/>
      <c r="C3" s="115"/>
      <c r="D3" s="115"/>
      <c r="E3" s="115"/>
      <c r="F3" s="115"/>
    </row>
    <row r="4" spans="1:6" s="3" customFormat="1" ht="15.75">
      <c r="A4" s="58"/>
      <c r="B4" s="58"/>
      <c r="C4" s="58"/>
      <c r="D4" s="58"/>
      <c r="E4" s="58"/>
    </row>
    <row r="5" spans="1:6" ht="21" customHeight="1">
      <c r="A5" s="114" t="s">
        <v>10</v>
      </c>
      <c r="B5" s="114"/>
      <c r="C5" s="114"/>
      <c r="D5" s="114"/>
      <c r="E5" s="114"/>
      <c r="F5" s="114"/>
    </row>
    <row r="6" spans="1:6">
      <c r="A6" s="59"/>
      <c r="B6" s="116"/>
      <c r="C6" s="116"/>
      <c r="D6" s="116"/>
      <c r="E6" s="116"/>
      <c r="F6" s="116"/>
    </row>
    <row r="7" spans="1:6" ht="21" customHeight="1">
      <c r="A7" s="114" t="s">
        <v>11</v>
      </c>
      <c r="B7" s="114"/>
      <c r="C7" s="114"/>
      <c r="D7" s="114"/>
      <c r="E7" s="114"/>
      <c r="F7" s="114"/>
    </row>
    <row r="8" spans="1:6">
      <c r="A8" s="10"/>
      <c r="B8" s="11"/>
      <c r="C8" s="12"/>
      <c r="D8" s="11"/>
      <c r="E8" s="11"/>
    </row>
    <row r="9" spans="1:6" ht="16.5">
      <c r="B9" s="13">
        <f>'[1]Cadre Q'!A8</f>
        <v>1</v>
      </c>
      <c r="C9" s="14" t="str">
        <f>'DPGF '!B4</f>
        <v>DEMOLITION D'ELEMENTS NON STRUCTUREL</v>
      </c>
      <c r="D9" s="15"/>
      <c r="E9" s="16">
        <f>'DPGF '!F23</f>
        <v>0</v>
      </c>
      <c r="F9" s="17" t="s">
        <v>12</v>
      </c>
    </row>
    <row r="10" spans="1:6" ht="16.5">
      <c r="A10" s="10"/>
      <c r="B10" s="18"/>
      <c r="C10" s="19"/>
      <c r="D10" s="15"/>
      <c r="E10" s="20"/>
      <c r="F10" s="21"/>
    </row>
    <row r="11" spans="1:6" ht="16.5">
      <c r="A11" s="10"/>
      <c r="B11" s="18">
        <v>2</v>
      </c>
      <c r="C11" s="22" t="str">
        <f>'DPGF '!B24</f>
        <v xml:space="preserve">PLATRERIE _ CLOISONS SECHES_FAUX PLAFOND </v>
      </c>
      <c r="D11" s="15"/>
      <c r="E11" s="16">
        <f>'DPGF '!F36</f>
        <v>0</v>
      </c>
      <c r="F11" s="17" t="s">
        <v>12</v>
      </c>
    </row>
    <row r="12" spans="1:6" ht="16.5">
      <c r="A12" s="10"/>
      <c r="B12" s="18"/>
      <c r="C12" s="22"/>
      <c r="D12" s="15"/>
      <c r="E12" s="16"/>
      <c r="F12" s="21"/>
    </row>
    <row r="13" spans="1:6" ht="16.5">
      <c r="A13" s="10"/>
      <c r="B13" s="18">
        <v>3</v>
      </c>
      <c r="C13" s="22" t="str">
        <f>'DPGF '!B37</f>
        <v xml:space="preserve">MENUISERIE INTERIEURE BOIS </v>
      </c>
      <c r="D13" s="15"/>
      <c r="E13" s="16">
        <f>'DPGF '!F48</f>
        <v>0</v>
      </c>
      <c r="F13" s="17" t="s">
        <v>12</v>
      </c>
    </row>
    <row r="14" spans="1:6" ht="16.5">
      <c r="A14" s="10"/>
      <c r="B14" s="18"/>
      <c r="C14" s="22"/>
      <c r="D14" s="15"/>
      <c r="E14" s="16"/>
      <c r="F14" s="17"/>
    </row>
    <row r="15" spans="1:6" ht="16.5">
      <c r="A15" s="10"/>
      <c r="B15" s="18">
        <v>4</v>
      </c>
      <c r="C15" s="22" t="str">
        <f>'DPGF '!B52</f>
        <v xml:space="preserve">REVETEMENT DE SOL DUR - RENOVATION DU TRAVERTIN </v>
      </c>
      <c r="D15" s="15"/>
      <c r="E15" s="16">
        <f>'DPGF '!F53</f>
        <v>0</v>
      </c>
      <c r="F15" s="17" t="s">
        <v>12</v>
      </c>
    </row>
    <row r="16" spans="1:6" ht="16.5">
      <c r="A16" s="10"/>
      <c r="B16" s="18"/>
      <c r="C16" s="22"/>
      <c r="D16" s="15"/>
      <c r="E16" s="16"/>
      <c r="F16" s="17"/>
    </row>
    <row r="17" spans="1:7" ht="16.5">
      <c r="A17" s="10"/>
      <c r="B17" s="18">
        <v>5</v>
      </c>
      <c r="C17" s="22" t="str">
        <f>'DPGF '!B55</f>
        <v xml:space="preserve">REVETEMENT DE SOL MINCE  </v>
      </c>
      <c r="D17" s="15"/>
      <c r="E17" s="16">
        <f>'DPGF '!F64</f>
        <v>0</v>
      </c>
      <c r="F17" s="17" t="s">
        <v>12</v>
      </c>
    </row>
    <row r="18" spans="1:7" ht="16.5">
      <c r="A18" s="10"/>
      <c r="B18" s="18"/>
      <c r="C18" s="22"/>
      <c r="D18" s="15"/>
      <c r="E18" s="16"/>
      <c r="F18" s="17"/>
    </row>
    <row r="19" spans="1:7" ht="16.5">
      <c r="A19" s="10"/>
      <c r="B19" s="18">
        <v>6</v>
      </c>
      <c r="C19" s="22" t="str">
        <f>'DPGF '!B65</f>
        <v xml:space="preserve">PEINTURE </v>
      </c>
      <c r="D19" s="15"/>
      <c r="E19" s="16">
        <f>'DPGF '!F76</f>
        <v>0</v>
      </c>
      <c r="F19" s="17" t="s">
        <v>12</v>
      </c>
    </row>
    <row r="20" spans="1:7" ht="16.5">
      <c r="A20" s="10"/>
      <c r="B20" s="18"/>
      <c r="C20" s="22"/>
      <c r="D20" s="15"/>
      <c r="E20" s="16"/>
      <c r="F20" s="17"/>
    </row>
    <row r="21" spans="1:7" ht="16.5">
      <c r="A21" s="10"/>
      <c r="B21" s="18">
        <v>7</v>
      </c>
      <c r="C21" s="22" t="str">
        <f>'DPGF '!B77</f>
        <v xml:space="preserve">MOBILIER  FIXE </v>
      </c>
      <c r="D21" s="15"/>
      <c r="E21" s="107" t="s">
        <v>6</v>
      </c>
      <c r="F21" s="17" t="s">
        <v>12</v>
      </c>
    </row>
    <row r="22" spans="1:7" ht="16.5">
      <c r="A22" s="10"/>
      <c r="B22" s="18"/>
      <c r="C22" s="22"/>
      <c r="D22" s="15"/>
      <c r="E22" s="16"/>
      <c r="F22" s="17"/>
    </row>
    <row r="23" spans="1:7" ht="16.5">
      <c r="A23" s="10"/>
      <c r="B23" s="18">
        <v>8</v>
      </c>
      <c r="C23" s="22" t="s">
        <v>105</v>
      </c>
      <c r="D23" s="15"/>
      <c r="E23" s="16">
        <f>'DPGF '!F84</f>
        <v>0</v>
      </c>
      <c r="F23" s="17" t="s">
        <v>12</v>
      </c>
    </row>
    <row r="24" spans="1:7" ht="16.5">
      <c r="A24" s="10"/>
      <c r="B24" s="18"/>
      <c r="C24" s="22"/>
      <c r="D24" s="15"/>
      <c r="E24" s="16"/>
      <c r="F24" s="17"/>
    </row>
    <row r="25" spans="1:7" ht="16.5">
      <c r="A25" s="10"/>
      <c r="B25" s="18">
        <f>'DPGF '!A86</f>
        <v>9</v>
      </c>
      <c r="C25" s="22" t="str">
        <f>'DPGF '!B86</f>
        <v>FORFAITISATION  DE  L'OFFRE</v>
      </c>
      <c r="D25" s="15"/>
      <c r="E25" s="16">
        <f>'DPGF '!F87</f>
        <v>0</v>
      </c>
      <c r="F25" s="17" t="s">
        <v>12</v>
      </c>
    </row>
    <row r="26" spans="1:7" ht="16.5">
      <c r="A26" s="10"/>
      <c r="B26" s="18"/>
      <c r="C26" s="22"/>
      <c r="D26" s="15"/>
      <c r="E26" s="16"/>
      <c r="F26" s="17"/>
    </row>
    <row r="27" spans="1:7" ht="16.5">
      <c r="A27" s="10"/>
      <c r="B27" s="18"/>
      <c r="C27" s="22"/>
      <c r="D27" s="15"/>
      <c r="E27" s="16"/>
      <c r="F27" s="17"/>
    </row>
    <row r="28" spans="1:7" ht="16.5">
      <c r="A28" s="10"/>
      <c r="B28" s="23"/>
      <c r="C28" s="22"/>
      <c r="D28" s="24"/>
      <c r="E28" s="16"/>
      <c r="F28" s="17"/>
      <c r="G28" s="21"/>
    </row>
    <row r="29" spans="1:7" ht="21" customHeight="1">
      <c r="A29" s="52"/>
      <c r="B29" s="51"/>
      <c r="C29" s="55"/>
      <c r="D29" s="56" t="s">
        <v>13</v>
      </c>
      <c r="E29" s="16">
        <f>E25+E23+E19+E17+E15+E13+E11+E9</f>
        <v>0</v>
      </c>
      <c r="F29" s="57" t="s">
        <v>12</v>
      </c>
    </row>
    <row r="30" spans="1:7" ht="16.5">
      <c r="A30" s="10"/>
      <c r="B30" s="25"/>
      <c r="C30" s="26"/>
      <c r="D30" s="27"/>
      <c r="E30" s="17"/>
      <c r="F30" s="17"/>
    </row>
    <row r="31" spans="1:7" ht="16.5">
      <c r="A31" s="10"/>
      <c r="B31" s="25"/>
      <c r="C31" s="26"/>
      <c r="D31" s="27" t="s">
        <v>14</v>
      </c>
      <c r="E31" s="28">
        <f>E29*0.2</f>
        <v>0</v>
      </c>
      <c r="F31" s="17" t="s">
        <v>12</v>
      </c>
    </row>
    <row r="32" spans="1:7" ht="16.5">
      <c r="A32" s="10"/>
      <c r="B32" s="25"/>
      <c r="C32" s="26"/>
      <c r="D32" s="27"/>
      <c r="E32" s="29"/>
      <c r="F32" s="17"/>
    </row>
    <row r="33" spans="1:6" ht="16.5">
      <c r="A33" s="52"/>
      <c r="B33" s="53"/>
      <c r="C33" s="55"/>
      <c r="D33" s="56" t="s">
        <v>15</v>
      </c>
      <c r="E33" s="16">
        <f>E29+E31</f>
        <v>0</v>
      </c>
      <c r="F33" s="57" t="s">
        <v>117</v>
      </c>
    </row>
    <row r="34" spans="1:6" ht="16.5">
      <c r="A34" s="10"/>
      <c r="B34" s="25"/>
      <c r="C34" s="26"/>
      <c r="D34" s="27"/>
      <c r="E34" s="17"/>
      <c r="F34" s="17"/>
    </row>
    <row r="35" spans="1:6" ht="16.5">
      <c r="A35" s="10"/>
      <c r="B35" s="25" t="s">
        <v>120</v>
      </c>
      <c r="C35" s="26" t="str">
        <f>'DPGF '!B63</f>
        <v xml:space="preserve">Revêtement  textile - Tranche Optionnelle TO 1 </v>
      </c>
      <c r="D35" s="27"/>
      <c r="E35" s="17">
        <f>'DPGF '!E63*'DPGF '!D63*1.2</f>
        <v>0</v>
      </c>
      <c r="F35" s="17" t="s">
        <v>117</v>
      </c>
    </row>
    <row r="36" spans="1:6" ht="16.5">
      <c r="A36" s="10"/>
      <c r="B36" s="25" t="s">
        <v>121</v>
      </c>
      <c r="C36" s="26" t="str">
        <f>'DPGF '!B79</f>
        <v xml:space="preserve">Fourniture et  pose  d’un rang de  9 sièges fixes  - Tranche Optionnelle TO  2  </v>
      </c>
      <c r="D36" s="27"/>
      <c r="E36" s="17">
        <f>'DPGF '!E79*1.2</f>
        <v>0</v>
      </c>
      <c r="F36" s="17" t="s">
        <v>117</v>
      </c>
    </row>
    <row r="37" spans="1:6" ht="16.5">
      <c r="A37" s="10"/>
      <c r="B37" s="25"/>
      <c r="C37" s="26"/>
      <c r="D37" s="27"/>
      <c r="F37" s="17"/>
    </row>
    <row r="38" spans="1:6" ht="16.5">
      <c r="A38" s="10"/>
      <c r="B38" s="25"/>
      <c r="C38" s="26"/>
      <c r="D38" s="17"/>
      <c r="E38" s="28"/>
      <c r="F38" s="30"/>
    </row>
    <row r="39" spans="1:6">
      <c r="A39" s="31" t="s">
        <v>16</v>
      </c>
      <c r="B39" s="32"/>
      <c r="C39" s="9"/>
      <c r="E39" s="25"/>
      <c r="F39" s="25"/>
    </row>
    <row r="40" spans="1:6">
      <c r="A40" s="32" t="s">
        <v>17</v>
      </c>
      <c r="B40" s="32"/>
      <c r="C40" s="32"/>
      <c r="E40" s="25"/>
      <c r="F40" s="25"/>
    </row>
    <row r="41" spans="1:6">
      <c r="A41" s="32"/>
      <c r="B41" s="32"/>
      <c r="C41" s="32"/>
      <c r="E41" s="25"/>
      <c r="F41" s="25"/>
    </row>
    <row r="42" spans="1:6">
      <c r="A42" s="32" t="s">
        <v>18</v>
      </c>
      <c r="B42" s="32"/>
      <c r="C42" s="32"/>
      <c r="E42" s="25"/>
      <c r="F42" s="25"/>
    </row>
    <row r="43" spans="1:6">
      <c r="A43" s="33"/>
      <c r="B43" s="33"/>
      <c r="C43" s="34"/>
      <c r="D43" s="10"/>
      <c r="F43" s="10"/>
    </row>
    <row r="44" spans="1:6">
      <c r="A44" s="33" t="s">
        <v>19</v>
      </c>
      <c r="B44" s="33"/>
      <c r="C44" s="34"/>
      <c r="D44" s="25"/>
      <c r="F44" s="10"/>
    </row>
    <row r="45" spans="1:6">
      <c r="A45" s="33"/>
      <c r="B45" s="33"/>
      <c r="C45" s="34"/>
      <c r="D45" s="10"/>
      <c r="F45" s="10"/>
    </row>
    <row r="46" spans="1:6" ht="15.75">
      <c r="A46" s="33"/>
      <c r="B46" s="35"/>
      <c r="C46" s="36"/>
      <c r="D46" s="37"/>
      <c r="E46" s="38"/>
      <c r="F46" s="39"/>
    </row>
    <row r="47" spans="1:6" ht="15.75">
      <c r="A47" s="33"/>
      <c r="B47" s="35"/>
      <c r="C47" s="40" t="s">
        <v>20</v>
      </c>
      <c r="D47" s="37"/>
      <c r="E47" s="38"/>
      <c r="F47" s="39"/>
    </row>
    <row r="48" spans="1:6" ht="15.75">
      <c r="A48" s="33"/>
      <c r="B48" s="35"/>
      <c r="C48" s="40" t="s">
        <v>21</v>
      </c>
      <c r="D48" s="37"/>
      <c r="E48" s="39"/>
      <c r="F48" s="41"/>
    </row>
    <row r="49" spans="1:6" ht="15.75">
      <c r="A49" s="33"/>
      <c r="B49" s="35"/>
      <c r="C49" s="40" t="s">
        <v>22</v>
      </c>
      <c r="D49" s="37"/>
      <c r="E49" s="39"/>
      <c r="F49" s="41"/>
    </row>
    <row r="50" spans="1:6" ht="15.75">
      <c r="A50" s="33"/>
      <c r="B50" s="35"/>
      <c r="C50" s="40" t="s">
        <v>23</v>
      </c>
      <c r="D50" s="37"/>
      <c r="E50" s="39"/>
      <c r="F50" s="41"/>
    </row>
    <row r="51" spans="1:6" ht="15.75">
      <c r="A51" s="10"/>
      <c r="C51" s="42"/>
      <c r="D51" s="37"/>
      <c r="E51" s="39"/>
      <c r="F51" s="41"/>
    </row>
    <row r="52" spans="1:6">
      <c r="A52" s="10"/>
      <c r="D52" s="43"/>
      <c r="E52" s="10"/>
    </row>
    <row r="53" spans="1:6">
      <c r="A53" s="10"/>
      <c r="D53" s="43"/>
      <c r="E53" s="10"/>
    </row>
    <row r="54" spans="1:6">
      <c r="A54" s="10"/>
      <c r="D54" s="43"/>
      <c r="E54" s="10"/>
    </row>
  </sheetData>
  <mergeCells count="4">
    <mergeCell ref="A7:F7"/>
    <mergeCell ref="A3:F3"/>
    <mergeCell ref="A5:F5"/>
    <mergeCell ref="B6:F6"/>
  </mergeCells>
  <pageMargins left="0.7" right="0.7" top="0.75" bottom="0.75" header="0.3" footer="0.3"/>
  <pageSetup paperSize="9" scale="92" orientation="portrait" verticalDpi="1200" r:id="rId1"/>
  <headerFooter>
    <oddHeader>&amp;L&amp;8Réaménagement du Hall de l’ IBMC  &amp;R&amp;8PRO &amp; DCE Indice 2
MACRO LOT 02</oddHeader>
    <oddFooter>&amp;L&amp;8RANGUIDAN SCHMITT architectes urbanistes
7 rue du Général castelnau 67450 Mundolsheim&amp;R3/3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PDG</vt:lpstr>
      <vt:lpstr>DPGF </vt:lpstr>
      <vt:lpstr>RECAPITULATION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Martine SCHMITT</cp:lastModifiedBy>
  <cp:lastPrinted>2025-06-12T16:45:58Z</cp:lastPrinted>
  <dcterms:created xsi:type="dcterms:W3CDTF">2014-11-26T13:39:32Z</dcterms:created>
  <dcterms:modified xsi:type="dcterms:W3CDTF">2025-12-03T09:54:27Z</dcterms:modified>
</cp:coreProperties>
</file>